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1"/>
  </bookViews>
  <sheets>
    <sheet name="2021" sheetId="1" r:id="rId1"/>
    <sheet name="202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<sst xmlns="http://schemas.openxmlformats.org/spreadsheetml/2006/main" count="54" uniqueCount="48">
  <si>
    <t>项  目</t>
  </si>
  <si>
    <t>单价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</si>
  <si>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</si>
  <si>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</si>
  <si>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</si>
  <si>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</si>
  <si>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</si>
  <si>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</si>
  <si>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</si>
  <si>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</si>
  <si>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</si>
  <si>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</si>
  <si>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</si>
  <si>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</si>
  <si>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正常电量</t>
  </si>
  <si>
    <t>6:00-17:00</t>
  </si>
  <si>
    <t>17：-22:00</t>
  </si>
  <si>
    <t>22:00-6:00</t>
  </si>
  <si>
    <t>线损</t>
  </si>
  <si>
    <t>电量合计</t>
  </si>
  <si>
    <t>1.正常电量占比</t>
  </si>
  <si>
    <t xml:space="preserve"> 1.1 6:00-17:00</t>
  </si>
  <si>
    <t xml:space="preserve"> 1.2 17：-22:00</t>
  </si>
  <si>
    <t xml:space="preserve"> 1.3 22:00-6:00</t>
  </si>
  <si>
    <t>2.线损占比</t>
  </si>
  <si>
    <t>电费合计</t>
  </si>
  <si>
    <t>1.正常电量费</t>
  </si>
  <si>
    <t>2.线损电费</t>
  </si>
  <si>
    <t>3.超负荷费用</t>
  </si>
  <si>
    <t>平均电价(含线损费用)</t>
  </si>
  <si>
    <t>发电量</t>
  </si>
  <si>
    <t xml:space="preserve">  </t>
  </si>
  <si>
    <t xml:space="preserve"> </t>
  </si>
  <si>
    <r>
      <t xml:space="preserve">Үйлдвэрт хэрэглэх хүчилтөрөгч ацетлины үнийн санал авах хуудас </t>
    </r>
    <r>
      <rPr>
        <b/>
        <sz val="18"/>
        <color rgb="FF000000"/>
        <rFont val="宋体"/>
        <charset val="134"/>
      </rPr>
      <t>工业用氧气与乙炔气体询价单</t>
    </r>
  </si>
  <si>
    <r>
      <t xml:space="preserve">Д/Д
</t>
    </r>
    <r>
      <rPr>
        <sz val="11"/>
        <color rgb="FF000000"/>
        <rFont val="宋体"/>
        <charset val="134"/>
      </rPr>
      <t>序号</t>
    </r>
  </si>
  <si>
    <r>
      <t xml:space="preserve">Нэр 
</t>
    </r>
    <r>
      <rPr>
        <sz val="11"/>
        <color rgb="FF000000"/>
        <rFont val="宋体"/>
        <charset val="134"/>
      </rPr>
      <t>名</t>
    </r>
    <r>
      <rPr>
        <sz val="11"/>
        <color rgb="FF000000"/>
        <rFont val="Arial"/>
        <charset val="134"/>
      </rPr>
      <t xml:space="preserve">    </t>
    </r>
    <r>
      <rPr>
        <sz val="11"/>
        <color rgb="FF000000"/>
        <rFont val="宋体"/>
        <charset val="134"/>
      </rPr>
      <t>称</t>
    </r>
  </si>
  <si>
    <r>
      <t xml:space="preserve">Стандарт 
</t>
    </r>
    <r>
      <rPr>
        <sz val="11"/>
        <color rgb="FF000000"/>
        <rFont val="宋体"/>
        <charset val="134"/>
      </rPr>
      <t>规格型号</t>
    </r>
  </si>
  <si>
    <r>
      <t xml:space="preserve">Нэгж
</t>
    </r>
    <r>
      <rPr>
        <sz val="11"/>
        <color rgb="FF000000"/>
        <rFont val="宋体"/>
        <charset val="134"/>
      </rPr>
      <t>单</t>
    </r>
    <r>
      <rPr>
        <sz val="11"/>
        <color rgb="FF000000"/>
        <rFont val="Arial"/>
        <charset val="134"/>
      </rPr>
      <t xml:space="preserve">   </t>
    </r>
    <r>
      <rPr>
        <sz val="11"/>
        <color rgb="FF000000"/>
        <rFont val="宋体"/>
        <charset val="134"/>
      </rPr>
      <t>位</t>
    </r>
  </si>
  <si>
    <r>
      <t xml:space="preserve">Тоо хэмжээ 
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Arial"/>
        <charset val="134"/>
      </rPr>
      <t>барагцаалсан</t>
    </r>
    <r>
      <rPr>
        <sz val="11"/>
        <color rgb="FF000000"/>
        <rFont val="宋体"/>
        <charset val="134"/>
      </rPr>
      <t>）</t>
    </r>
    <r>
      <rPr>
        <sz val="11"/>
        <color rgb="FF000000"/>
        <rFont val="Arial"/>
        <charset val="134"/>
      </rPr>
      <t xml:space="preserve">
 </t>
    </r>
    <r>
      <rPr>
        <sz val="11"/>
        <color rgb="FF000000"/>
        <rFont val="宋体"/>
        <charset val="134"/>
      </rPr>
      <t>数量（估算）</t>
    </r>
  </si>
  <si>
    <r>
      <t xml:space="preserve">Нэгж үнэ 
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Arial"/>
        <charset val="134"/>
      </rPr>
      <t>төгрөг</t>
    </r>
    <r>
      <rPr>
        <sz val="11"/>
        <color rgb="FF000000"/>
        <rFont val="宋体"/>
        <charset val="134"/>
      </rPr>
      <t>）</t>
    </r>
    <r>
      <rPr>
        <sz val="11"/>
        <color rgb="FF000000"/>
        <rFont val="Arial"/>
        <charset val="134"/>
      </rPr>
      <t xml:space="preserve">
</t>
    </r>
    <r>
      <rPr>
        <sz val="11"/>
        <color rgb="FF000000"/>
        <rFont val="宋体"/>
        <charset val="134"/>
      </rPr>
      <t>单价（蒙图）</t>
    </r>
  </si>
  <si>
    <r>
      <t xml:space="preserve">Нийт үнэ 
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Arial"/>
        <charset val="134"/>
      </rPr>
      <t>төгрөг</t>
    </r>
    <r>
      <rPr>
        <sz val="11"/>
        <color rgb="FF000000"/>
        <rFont val="宋体"/>
        <charset val="134"/>
      </rPr>
      <t>）</t>
    </r>
    <r>
      <rPr>
        <sz val="11"/>
        <color rgb="FF000000"/>
        <rFont val="Arial"/>
        <charset val="134"/>
      </rPr>
      <t xml:space="preserve">
</t>
    </r>
    <r>
      <rPr>
        <sz val="11"/>
        <color rgb="FF000000"/>
        <rFont val="宋体"/>
        <charset val="134"/>
      </rPr>
      <t>小计（蒙图）</t>
    </r>
  </si>
  <si>
    <r>
      <t xml:space="preserve">Тайлбар 
</t>
    </r>
    <r>
      <rPr>
        <sz val="11"/>
        <color rgb="FF000000"/>
        <rFont val="宋体"/>
        <charset val="134"/>
      </rPr>
      <t>备注</t>
    </r>
  </si>
  <si>
    <r>
      <t xml:space="preserve">Үйлдвэрт хэрэглэх 
хүчилтөрөгч 
</t>
    </r>
    <r>
      <rPr>
        <sz val="11"/>
        <color rgb="FF000000"/>
        <rFont val="宋体"/>
        <charset val="134"/>
      </rPr>
      <t>工业用氧气</t>
    </r>
  </si>
  <si>
    <r>
      <t xml:space="preserve">Баллонд савласан, үнийн санал асуулгын зарлал дахь чанарын
 стандартын дагуу  
</t>
    </r>
    <r>
      <rPr>
        <sz val="11"/>
        <color rgb="FF000000"/>
        <rFont val="宋体"/>
        <charset val="134"/>
      </rPr>
      <t>瓶装，按询价公告质量标准</t>
    </r>
  </si>
  <si>
    <r>
      <t xml:space="preserve">Баллон
 </t>
    </r>
    <r>
      <rPr>
        <sz val="11"/>
        <color rgb="FF000000"/>
        <rFont val="宋体"/>
        <charset val="134"/>
      </rPr>
      <t>瓶</t>
    </r>
  </si>
  <si>
    <r>
      <t xml:space="preserve">Худалдагч тал нь худалдан авагч талын 
 бодит шаардлагад нийцүүлэн
 багцаар хэсэгчилж барааг илгээнэ.
</t>
    </r>
    <r>
      <rPr>
        <sz val="11"/>
        <color rgb="FF000000"/>
        <rFont val="宋体"/>
        <charset val="134"/>
      </rPr>
      <t>以买方实际需求为准，按买方要求分批次发货</t>
    </r>
  </si>
  <si>
    <r>
      <t xml:space="preserve">Үйлдвэрт хэрэглэх 
ацетлин 
</t>
    </r>
    <r>
      <rPr>
        <sz val="11"/>
        <color rgb="FF000000"/>
        <rFont val="宋体"/>
        <charset val="134"/>
      </rPr>
      <t>工业用乙炔</t>
    </r>
  </si>
  <si>
    <t>合          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</si>
</sst>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0_ ;_ * \-#,##0.000_ ;_ * &quot;-&quot;???_ ;_ @_ "/>
  </numFmts>
  <fonts count="33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b/>
      <sz val="18"/>
      <color rgb="FF000000"/>
      <name val="Arial"/>
      <charset val="134"/>
    </font>
    <font>
      <b/>
      <sz val="18"/>
      <color rgb="FF000000"/>
      <name val="宋体"/>
      <charset val="134"/>
      <scheme val="minor"/>
    </font>
    <font>
      <sz val="11"/>
      <color rgb="FF000000"/>
      <name val="Arial"/>
      <charset val="134"/>
    </font>
    <font>
      <sz val="11"/>
      <color rgb="FF000000"/>
      <name val="宋体"/>
      <charset val="134"/>
      <scheme val="minor"/>
    </font>
    <font>
      <b/>
      <sz val="11"/>
      <color theme="1"/>
      <name val="黑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color theme="1"/>
      <name val="黑体"/>
      <charset val="134"/>
    </font>
    <font>
      <b/>
      <sz val="10"/>
      <color theme="1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C94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FFC94A"/>
      </left>
      <right/>
      <top style="thin">
        <color rgb="FFFFC94A"/>
      </top>
      <bottom style="thin">
        <color rgb="FFFFC94A"/>
      </bottom>
      <diagonal/>
    </border>
    <border>
      <left/>
      <right/>
      <top style="thin">
        <color rgb="FFFFC94A"/>
      </top>
      <bottom style="thin">
        <color rgb="FFFFC94A"/>
      </bottom>
      <diagonal/>
    </border>
    <border>
      <left/>
      <right style="thin">
        <color rgb="FFFFC94A"/>
      </right>
      <top style="thin">
        <color rgb="FFFFC94A"/>
      </top>
      <bottom style="thin">
        <color rgb="FFFFC94A"/>
      </bottom>
      <diagonal/>
    </border>
    <border>
      <left style="thin">
        <color rgb="FFFFC94A"/>
      </left>
      <right style="thin">
        <color rgb="FFFFC94A"/>
      </right>
      <top style="thin">
        <color rgb="FFFFC94A"/>
      </top>
      <bottom style="thin">
        <color rgb="FFFFC94A"/>
      </bottom>
      <diagonal/>
    </border>
    <border>
      <left style="thin">
        <color rgb="FFFFC94A"/>
      </left>
      <right style="thin">
        <color rgb="FFFFC94A"/>
      </right>
      <top/>
      <bottom style="thin">
        <color rgb="FFFFC94A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7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21" fillId="9" borderId="11" applyNumberFormat="0" applyAlignment="0" applyProtection="0">
      <alignment vertical="center"/>
    </xf>
    <xf numFmtId="0" fontId="22" fillId="9" borderId="10" applyNumberFormat="0" applyAlignment="0" applyProtection="0">
      <alignment vertical="center"/>
    </xf>
    <xf numFmtId="0" fontId="23" fillId="10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43" fontId="4" fillId="4" borderId="5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43" fontId="5" fillId="4" borderId="5" xfId="0" applyNumberFormat="1" applyFont="1" applyFill="1" applyBorder="1" applyAlignment="1">
      <alignment horizontal="center" vertical="center"/>
    </xf>
    <xf numFmtId="0" fontId="0" fillId="5" borderId="0" xfId="0" applyFill="1">
      <alignment vertical="center"/>
    </xf>
    <xf numFmtId="0" fontId="6" fillId="5" borderId="0" xfId="0" applyFont="1" applyFill="1">
      <alignment vertical="center"/>
    </xf>
    <xf numFmtId="0" fontId="0" fillId="6" borderId="0" xfId="0" applyFill="1">
      <alignment vertical="center"/>
    </xf>
    <xf numFmtId="0" fontId="7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0" fillId="5" borderId="6" xfId="0" applyFill="1" applyBorder="1">
      <alignment vertical="center"/>
    </xf>
    <xf numFmtId="43" fontId="7" fillId="5" borderId="6" xfId="1" applyFont="1" applyFill="1" applyBorder="1" applyAlignment="1">
      <alignment horizontal="center" vertical="center"/>
    </xf>
    <xf numFmtId="43" fontId="8" fillId="5" borderId="6" xfId="1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43" fontId="7" fillId="0" borderId="6" xfId="1" applyFont="1" applyBorder="1">
      <alignment vertical="center"/>
    </xf>
    <xf numFmtId="43" fontId="7" fillId="0" borderId="6" xfId="1" applyFont="1" applyBorder="1" applyAlignment="1">
      <alignment horizontal="center" vertical="center"/>
    </xf>
    <xf numFmtId="43" fontId="0" fillId="5" borderId="6" xfId="1" applyFont="1" applyFill="1" applyBorder="1">
      <alignment vertical="center"/>
    </xf>
    <xf numFmtId="43" fontId="7" fillId="5" borderId="6" xfId="1" applyFont="1" applyFill="1" applyBorder="1">
      <alignment vertical="center"/>
    </xf>
    <xf numFmtId="43" fontId="8" fillId="5" borderId="6" xfId="1" applyFont="1" applyFill="1" applyBorder="1">
      <alignment vertical="center"/>
    </xf>
    <xf numFmtId="0" fontId="6" fillId="5" borderId="6" xfId="0" applyFont="1" applyFill="1" applyBorder="1">
      <alignment vertical="center"/>
    </xf>
    <xf numFmtId="43" fontId="9" fillId="5" borderId="6" xfId="1" applyFont="1" applyFill="1" applyBorder="1">
      <alignment vertical="center"/>
    </xf>
    <xf numFmtId="43" fontId="9" fillId="5" borderId="6" xfId="1" applyFont="1" applyFill="1" applyBorder="1" applyAlignment="1">
      <alignment horizontal="center" vertical="center"/>
    </xf>
    <xf numFmtId="43" fontId="10" fillId="5" borderId="6" xfId="1" applyFont="1" applyFill="1" applyBorder="1">
      <alignment vertical="center"/>
    </xf>
    <xf numFmtId="0" fontId="0" fillId="6" borderId="6" xfId="0" applyFill="1" applyBorder="1">
      <alignment vertical="center"/>
    </xf>
    <xf numFmtId="10" fontId="7" fillId="6" borderId="6" xfId="3" applyNumberFormat="1" applyFont="1" applyFill="1" applyBorder="1">
      <alignment vertical="center"/>
    </xf>
    <xf numFmtId="43" fontId="7" fillId="6" borderId="6" xfId="1" applyFont="1" applyFill="1" applyBorder="1">
      <alignment vertical="center"/>
    </xf>
    <xf numFmtId="43" fontId="0" fillId="0" borderId="0" xfId="1" applyFont="1">
      <alignment vertical="center"/>
    </xf>
    <xf numFmtId="43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7" fillId="0" borderId="6" xfId="0" applyFont="1" applyBorder="1" applyAlignment="1">
      <alignment horizontal="center" vertical="center"/>
    </xf>
    <xf numFmtId="43" fontId="8" fillId="0" borderId="6" xfId="1" applyFont="1" applyBorder="1" applyAlignment="1">
      <alignment horizontal="center" vertical="center"/>
    </xf>
    <xf numFmtId="43" fontId="7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pane xSplit="2" topLeftCell="D1" activePane="topRight" state="frozen"/>
      <selection/>
      <selection pane="topRight" activeCell="M17" sqref="M17"/>
    </sheetView>
  </sheetViews>
  <sheetFormatPr defaultColWidth="9" defaultRowHeight="14.4"/>
  <cols>
    <col min="1" max="1" width="16.6666666666667" customWidth="1"/>
    <col min="2" max="2" width="9" customWidth="1"/>
    <col min="3" max="7" width="18.3333333333333" customWidth="1"/>
    <col min="8" max="8" width="18.6666666666667" customWidth="1"/>
    <col min="9" max="9" width="17.2222222222222" style="18" customWidth="1"/>
    <col min="10" max="10" width="18.3333333333333" customWidth="1"/>
    <col min="11" max="11" width="19.6666666666667" customWidth="1"/>
    <col min="12" max="12" width="19" customWidth="1"/>
    <col min="13" max="13" width="19.4444444444444" customWidth="1"/>
    <col min="14" max="14" width="18.6666666666667" customWidth="1"/>
  </cols>
  <sheetData>
    <row r="1" spans="1:14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39" t="s">
        <v>8</v>
      </c>
      <c r="J1" s="19" t="s">
        <v>9</v>
      </c>
      <c r="K1" s="19" t="s">
        <v>10</v>
      </c>
      <c r="L1" s="19" t="s">
        <v>11</v>
      </c>
      <c r="M1" s="19" t="s">
        <v>12</v>
      </c>
      <c r="N1" s="19" t="s">
        <v>13</v>
      </c>
    </row>
    <row r="2" s="15" customFormat="1" spans="1:14">
      <c r="A2" s="20" t="s">
        <v>14</v>
      </c>
      <c r="B2" s="20"/>
      <c r="C2" s="21">
        <f>SUM(C3:C5)</f>
        <v>4097572</v>
      </c>
      <c r="D2" s="21">
        <f t="shared" ref="D2:N2" si="0">SUM(D3:D5)</f>
        <v>3836720</v>
      </c>
      <c r="E2" s="21">
        <f t="shared" si="0"/>
        <v>4548004</v>
      </c>
      <c r="F2" s="21">
        <f t="shared" si="0"/>
        <v>4070422.01</v>
      </c>
      <c r="G2" s="21">
        <f t="shared" si="0"/>
        <v>3927912</v>
      </c>
      <c r="H2" s="22">
        <f t="shared" si="0"/>
        <v>2603516</v>
      </c>
      <c r="I2" s="22">
        <f t="shared" si="0"/>
        <v>3364022</v>
      </c>
      <c r="J2" s="21">
        <f t="shared" si="0"/>
        <v>3392386</v>
      </c>
      <c r="K2" s="22">
        <f t="shared" si="0"/>
        <v>2692080</v>
      </c>
      <c r="L2" s="22">
        <f t="shared" si="0"/>
        <v>4410526</v>
      </c>
      <c r="M2" s="22">
        <f t="shared" si="0"/>
        <v>4539766</v>
      </c>
      <c r="N2" s="22">
        <f t="shared" si="0"/>
        <v>4761166</v>
      </c>
    </row>
    <row r="3" spans="1:14">
      <c r="A3" s="23" t="s">
        <v>15</v>
      </c>
      <c r="B3" s="24">
        <v>155.9</v>
      </c>
      <c r="C3" s="24">
        <v>1923944</v>
      </c>
      <c r="D3" s="24">
        <v>1793116</v>
      </c>
      <c r="E3" s="24">
        <v>2115024</v>
      </c>
      <c r="F3" s="24">
        <v>1903738.01</v>
      </c>
      <c r="G3" s="25">
        <v>1728488</v>
      </c>
      <c r="H3" s="25">
        <v>1177521.84</v>
      </c>
      <c r="I3" s="25">
        <v>1429832</v>
      </c>
      <c r="J3" s="25">
        <v>1540202</v>
      </c>
      <c r="K3" s="25">
        <v>1246274</v>
      </c>
      <c r="L3" s="40">
        <v>2035158</v>
      </c>
      <c r="M3" s="40">
        <v>2083146</v>
      </c>
      <c r="N3" s="40">
        <v>2207704</v>
      </c>
    </row>
    <row r="4" spans="1:14">
      <c r="A4" s="23" t="s">
        <v>16</v>
      </c>
      <c r="B4" s="24">
        <v>303.6</v>
      </c>
      <c r="C4" s="24">
        <v>750806</v>
      </c>
      <c r="D4" s="24">
        <v>717284</v>
      </c>
      <c r="E4" s="24">
        <v>896068</v>
      </c>
      <c r="F4" s="24">
        <v>841556</v>
      </c>
      <c r="G4" s="25">
        <v>896672</v>
      </c>
      <c r="H4" s="25">
        <v>490037.89</v>
      </c>
      <c r="I4" s="25">
        <v>675370</v>
      </c>
      <c r="J4" s="25">
        <v>677284</v>
      </c>
      <c r="K4" s="25">
        <v>554094</v>
      </c>
      <c r="L4" s="40">
        <v>904988</v>
      </c>
      <c r="M4" s="40">
        <v>919964</v>
      </c>
      <c r="N4" s="40">
        <v>951554</v>
      </c>
    </row>
    <row r="5" spans="1:14">
      <c r="A5" s="23" t="s">
        <v>17</v>
      </c>
      <c r="B5" s="24">
        <v>84.81</v>
      </c>
      <c r="C5" s="24">
        <v>1422822</v>
      </c>
      <c r="D5" s="24">
        <v>1326320</v>
      </c>
      <c r="E5" s="24">
        <v>1536912</v>
      </c>
      <c r="F5" s="24">
        <v>1325128</v>
      </c>
      <c r="G5" s="25">
        <v>1302752</v>
      </c>
      <c r="H5" s="25">
        <v>935956.27</v>
      </c>
      <c r="I5" s="25">
        <v>1258820</v>
      </c>
      <c r="J5" s="25">
        <v>1174900</v>
      </c>
      <c r="K5" s="25">
        <v>891712</v>
      </c>
      <c r="L5" s="40">
        <v>1470380</v>
      </c>
      <c r="M5" s="40">
        <v>1536656</v>
      </c>
      <c r="N5" s="40">
        <v>1601908</v>
      </c>
    </row>
    <row r="6" s="15" customFormat="1" spans="1:14">
      <c r="A6" s="20" t="s">
        <v>18</v>
      </c>
      <c r="B6" s="26"/>
      <c r="C6" s="27">
        <f>SUM(C7:C9)</f>
        <v>116242.07</v>
      </c>
      <c r="D6" s="27">
        <f t="shared" ref="D6:N6" si="1">SUM(D7:D9)</f>
        <v>59376</v>
      </c>
      <c r="E6" s="27">
        <f t="shared" si="1"/>
        <v>127980.09</v>
      </c>
      <c r="F6" s="27">
        <f t="shared" si="1"/>
        <v>100672.16</v>
      </c>
      <c r="G6" s="21">
        <f t="shared" si="1"/>
        <v>94234.47</v>
      </c>
      <c r="H6" s="28">
        <v>31889.34</v>
      </c>
      <c r="I6" s="27">
        <f t="shared" si="1"/>
        <v>64471.26</v>
      </c>
      <c r="J6" s="27">
        <f t="shared" si="1"/>
        <v>40326.98</v>
      </c>
      <c r="K6" s="28">
        <f t="shared" si="1"/>
        <v>70226.33</v>
      </c>
      <c r="L6" s="28">
        <f t="shared" si="1"/>
        <v>121894.86</v>
      </c>
      <c r="M6" s="28">
        <f t="shared" si="1"/>
        <v>141389.01</v>
      </c>
      <c r="N6" s="28">
        <f t="shared" si="1"/>
        <v>189467.41</v>
      </c>
    </row>
    <row r="7" spans="1:14">
      <c r="A7" s="23" t="s">
        <v>15</v>
      </c>
      <c r="B7" s="24">
        <v>171.49</v>
      </c>
      <c r="C7" s="24">
        <v>54508.83</v>
      </c>
      <c r="D7" s="24">
        <v>27719.57</v>
      </c>
      <c r="E7" s="24">
        <v>59578.24</v>
      </c>
      <c r="F7" s="24">
        <f>12404.58+34769.65</f>
        <v>47174.23</v>
      </c>
      <c r="G7" s="25">
        <v>41703.16</v>
      </c>
      <c r="H7" s="25">
        <v>14553.17</v>
      </c>
      <c r="I7" s="25">
        <v>27600.74</v>
      </c>
      <c r="J7" s="25">
        <v>30935.5</v>
      </c>
      <c r="K7" s="25">
        <v>32849.17</v>
      </c>
      <c r="L7" s="25">
        <v>56422.92</v>
      </c>
      <c r="M7" s="25">
        <v>65052.64</v>
      </c>
      <c r="N7" s="25">
        <v>88050.03</v>
      </c>
    </row>
    <row r="8" spans="1:14">
      <c r="A8" s="23" t="s">
        <v>16</v>
      </c>
      <c r="B8" s="24">
        <v>303.6</v>
      </c>
      <c r="C8" s="24">
        <v>22071.06</v>
      </c>
      <c r="D8" s="24">
        <v>11440.02</v>
      </c>
      <c r="E8" s="24">
        <v>25790.29</v>
      </c>
      <c r="F8" s="24">
        <f>5567.45+15605.4</f>
        <v>21172.85</v>
      </c>
      <c r="G8" s="25">
        <v>21746.04</v>
      </c>
      <c r="H8" s="25">
        <v>6188.96</v>
      </c>
      <c r="I8" s="25">
        <v>13160.59</v>
      </c>
      <c r="J8" s="25">
        <v>3509.83</v>
      </c>
      <c r="K8" s="25">
        <v>14864.11</v>
      </c>
      <c r="L8" s="25">
        <v>25580.21</v>
      </c>
      <c r="M8" s="25">
        <v>29306.97</v>
      </c>
      <c r="N8" s="25">
        <v>38772.67</v>
      </c>
    </row>
    <row r="9" spans="1:14">
      <c r="A9" s="23" t="s">
        <v>17</v>
      </c>
      <c r="B9" s="24">
        <v>84.81</v>
      </c>
      <c r="C9" s="24">
        <v>39662.18</v>
      </c>
      <c r="D9" s="24">
        <v>20216.41</v>
      </c>
      <c r="E9" s="24">
        <v>42611.56</v>
      </c>
      <c r="F9" s="24">
        <f>8499.96+23825.12</f>
        <v>32325.08</v>
      </c>
      <c r="G9" s="25">
        <v>30785.27</v>
      </c>
      <c r="H9" s="25">
        <v>11147.21</v>
      </c>
      <c r="I9" s="25">
        <v>23709.93</v>
      </c>
      <c r="J9" s="25">
        <v>5881.65</v>
      </c>
      <c r="K9" s="25">
        <v>22513.05</v>
      </c>
      <c r="L9" s="25">
        <v>39891.73</v>
      </c>
      <c r="M9" s="25">
        <v>47029.4</v>
      </c>
      <c r="N9" s="25">
        <v>62644.71</v>
      </c>
    </row>
    <row r="10" s="16" customFormat="1" spans="1:14">
      <c r="A10" s="29" t="s">
        <v>19</v>
      </c>
      <c r="B10" s="29"/>
      <c r="C10" s="30">
        <f>C6+C2</f>
        <v>4213814.07</v>
      </c>
      <c r="D10" s="30">
        <f t="shared" ref="D10:N10" si="2">D6+D2</f>
        <v>3896096</v>
      </c>
      <c r="E10" s="30">
        <f t="shared" si="2"/>
        <v>4675984.09</v>
      </c>
      <c r="F10" s="30">
        <f t="shared" si="2"/>
        <v>4171094.17</v>
      </c>
      <c r="G10" s="31">
        <f t="shared" si="2"/>
        <v>4022146.47</v>
      </c>
      <c r="H10" s="32">
        <v>2635405.34</v>
      </c>
      <c r="I10" s="30">
        <f t="shared" si="2"/>
        <v>3428493.26</v>
      </c>
      <c r="J10" s="30">
        <f t="shared" si="2"/>
        <v>3432712.98</v>
      </c>
      <c r="K10" s="32">
        <f t="shared" si="2"/>
        <v>2762306.33</v>
      </c>
      <c r="L10" s="32">
        <f t="shared" si="2"/>
        <v>4532420.86</v>
      </c>
      <c r="M10" s="32">
        <f t="shared" si="2"/>
        <v>4681155.01</v>
      </c>
      <c r="N10" s="32">
        <f t="shared" si="2"/>
        <v>4950633.41</v>
      </c>
    </row>
    <row r="11" s="17" customFormat="1" spans="1:14">
      <c r="A11" s="33" t="s">
        <v>20</v>
      </c>
      <c r="B11" s="33"/>
      <c r="C11" s="34">
        <f>IFERROR(C2/C10,0)</f>
        <v>0.972414048634092</v>
      </c>
      <c r="D11" s="34">
        <f t="shared" ref="D11:N11" si="3">IFERROR(D2/D10,0)</f>
        <v>0.984760129113862</v>
      </c>
      <c r="E11" s="34">
        <f t="shared" si="3"/>
        <v>0.972630341006999</v>
      </c>
      <c r="F11" s="34">
        <f t="shared" si="3"/>
        <v>0.97586432818418</v>
      </c>
      <c r="G11" s="34">
        <f t="shared" si="3"/>
        <v>0.976571099361282</v>
      </c>
      <c r="H11" s="34">
        <f t="shared" si="3"/>
        <v>0.9878996450694</v>
      </c>
      <c r="I11" s="34">
        <f t="shared" si="3"/>
        <v>0.981195453772017</v>
      </c>
      <c r="J11" s="34">
        <f t="shared" si="3"/>
        <v>0.988252155005398</v>
      </c>
      <c r="K11" s="34">
        <f t="shared" si="3"/>
        <v>0.974576921742057</v>
      </c>
      <c r="L11" s="34">
        <f t="shared" si="3"/>
        <v>0.973106014696084</v>
      </c>
      <c r="M11" s="34">
        <f t="shared" si="3"/>
        <v>0.969796127302351</v>
      </c>
      <c r="N11" s="34">
        <f t="shared" si="3"/>
        <v>0.961728652818993</v>
      </c>
    </row>
    <row r="12" s="17" customFormat="1" spans="1:14">
      <c r="A12" s="23" t="s">
        <v>21</v>
      </c>
      <c r="B12" s="33"/>
      <c r="C12" s="34">
        <f>IFERROR(C3/C2,0)</f>
        <v>0.469532689114432</v>
      </c>
      <c r="D12" s="34">
        <f t="shared" ref="D12:N12" si="4">IFERROR(D3/D2,0)</f>
        <v>0.467356492003586</v>
      </c>
      <c r="E12" s="34">
        <f t="shared" si="4"/>
        <v>0.4650444458712</v>
      </c>
      <c r="F12" s="34">
        <f t="shared" si="4"/>
        <v>0.46770040190501</v>
      </c>
      <c r="G12" s="34">
        <f t="shared" si="4"/>
        <v>0.440052628470292</v>
      </c>
      <c r="H12" s="34">
        <f t="shared" si="4"/>
        <v>0.452281391779424</v>
      </c>
      <c r="I12" s="34">
        <f t="shared" si="4"/>
        <v>0.4250364593335</v>
      </c>
      <c r="J12" s="34">
        <f t="shared" si="4"/>
        <v>0.454017319962999</v>
      </c>
      <c r="K12" s="34">
        <f t="shared" si="4"/>
        <v>0.462940923003774</v>
      </c>
      <c r="L12" s="34">
        <f t="shared" si="4"/>
        <v>0.461432037811363</v>
      </c>
      <c r="M12" s="34">
        <f t="shared" si="4"/>
        <v>0.45886638209987</v>
      </c>
      <c r="N12" s="34">
        <f t="shared" si="4"/>
        <v>0.463689776831978</v>
      </c>
    </row>
    <row r="13" s="17" customFormat="1" spans="1:14">
      <c r="A13" s="23" t="s">
        <v>22</v>
      </c>
      <c r="B13" s="33"/>
      <c r="C13" s="34">
        <f>IFERROR(C4/C2,0)</f>
        <v>0.183231923685539</v>
      </c>
      <c r="D13" s="34">
        <f t="shared" ref="D13:N13" si="5">IFERROR(D4/D2,0)</f>
        <v>0.186952396838967</v>
      </c>
      <c r="E13" s="34">
        <f t="shared" si="5"/>
        <v>0.197024452924844</v>
      </c>
      <c r="F13" s="34">
        <f t="shared" si="5"/>
        <v>0.206749078580184</v>
      </c>
      <c r="G13" s="34">
        <f t="shared" si="5"/>
        <v>0.228282100006314</v>
      </c>
      <c r="H13" s="34">
        <f t="shared" si="5"/>
        <v>0.188221578050605</v>
      </c>
      <c r="I13" s="34">
        <f t="shared" si="5"/>
        <v>0.200762658508179</v>
      </c>
      <c r="J13" s="34">
        <f t="shared" si="5"/>
        <v>0.199648271157822</v>
      </c>
      <c r="K13" s="34">
        <f t="shared" si="5"/>
        <v>0.205823749665686</v>
      </c>
      <c r="L13" s="34">
        <f t="shared" si="5"/>
        <v>0.205188224715147</v>
      </c>
      <c r="M13" s="34">
        <f t="shared" si="5"/>
        <v>0.202645687024397</v>
      </c>
      <c r="N13" s="34">
        <f t="shared" si="5"/>
        <v>0.199857345868638</v>
      </c>
    </row>
    <row r="14" s="17" customFormat="1" spans="1:14">
      <c r="A14" s="23" t="s">
        <v>23</v>
      </c>
      <c r="B14" s="33"/>
      <c r="C14" s="34">
        <f>IFERROR(C5/C2,0)</f>
        <v>0.34723538720003</v>
      </c>
      <c r="D14" s="34">
        <f t="shared" ref="D14:N14" si="6">IFERROR(D5/D2,0)</f>
        <v>0.345691111157447</v>
      </c>
      <c r="E14" s="34">
        <f t="shared" si="6"/>
        <v>0.337931101203957</v>
      </c>
      <c r="F14" s="34">
        <f t="shared" si="6"/>
        <v>0.325550519514806</v>
      </c>
      <c r="G14" s="34">
        <f t="shared" si="6"/>
        <v>0.331665271523395</v>
      </c>
      <c r="H14" s="34">
        <f t="shared" si="6"/>
        <v>0.35949703016997</v>
      </c>
      <c r="I14" s="34">
        <f t="shared" si="6"/>
        <v>0.374200882158321</v>
      </c>
      <c r="J14" s="34">
        <f t="shared" si="6"/>
        <v>0.346334408879178</v>
      </c>
      <c r="K14" s="34">
        <f t="shared" si="6"/>
        <v>0.33123532733054</v>
      </c>
      <c r="L14" s="34">
        <f t="shared" si="6"/>
        <v>0.33337973747349</v>
      </c>
      <c r="M14" s="34">
        <f t="shared" si="6"/>
        <v>0.338487930875732</v>
      </c>
      <c r="N14" s="34">
        <f t="shared" si="6"/>
        <v>0.336452877299384</v>
      </c>
    </row>
    <row r="15" s="17" customFormat="1" spans="1:14">
      <c r="A15" s="33" t="s">
        <v>24</v>
      </c>
      <c r="B15" s="33"/>
      <c r="C15" s="34">
        <f>IFERROR(C6/C10,0)</f>
        <v>0.0275859513659083</v>
      </c>
      <c r="D15" s="34">
        <f t="shared" ref="D15:N15" si="7">IFERROR(D6/D10,0)</f>
        <v>0.0152398708861383</v>
      </c>
      <c r="E15" s="34">
        <f t="shared" si="7"/>
        <v>0.0273696589930014</v>
      </c>
      <c r="F15" s="34">
        <f t="shared" si="7"/>
        <v>0.02413567181582</v>
      </c>
      <c r="G15" s="34">
        <f t="shared" si="7"/>
        <v>0.0234289006387179</v>
      </c>
      <c r="H15" s="34">
        <f t="shared" si="7"/>
        <v>0.0121003549306005</v>
      </c>
      <c r="I15" s="34">
        <f t="shared" si="7"/>
        <v>0.0188045462279835</v>
      </c>
      <c r="J15" s="34">
        <f t="shared" si="7"/>
        <v>0.0117478449946025</v>
      </c>
      <c r="K15" s="34">
        <f t="shared" si="7"/>
        <v>0.0254230782579425</v>
      </c>
      <c r="L15" s="34">
        <f t="shared" si="7"/>
        <v>0.0268939853039155</v>
      </c>
      <c r="M15" s="34">
        <f t="shared" si="7"/>
        <v>0.0302038726976486</v>
      </c>
      <c r="N15" s="34">
        <f t="shared" si="7"/>
        <v>0.0382713471810065</v>
      </c>
    </row>
    <row r="16" s="16" customFormat="1" spans="1:14">
      <c r="A16" s="29" t="s">
        <v>25</v>
      </c>
      <c r="B16" s="29"/>
      <c r="C16" s="30">
        <f>C17+C18+C19</f>
        <v>835086983.54</v>
      </c>
      <c r="D16" s="30">
        <f t="shared" ref="D16:N16" si="8">D17+D18+D19</f>
        <v>789480590.3</v>
      </c>
      <c r="E16" s="30">
        <f t="shared" si="8"/>
        <v>940912856.11</v>
      </c>
      <c r="F16" s="30">
        <f t="shared" si="8"/>
        <v>866220904.61</v>
      </c>
      <c r="G16" s="31">
        <f t="shared" si="8"/>
        <v>817258810.84</v>
      </c>
      <c r="H16" s="32">
        <f t="shared" si="8"/>
        <v>518936907.2637</v>
      </c>
      <c r="I16" s="30">
        <f t="shared" si="8"/>
        <v>684965176.0699</v>
      </c>
      <c r="J16" s="30">
        <f t="shared" si="8"/>
        <v>692801429.3995</v>
      </c>
      <c r="K16" s="32">
        <f t="shared" si="8"/>
        <v>567627704.1098</v>
      </c>
      <c r="L16" s="32">
        <f t="shared" si="8"/>
        <v>923977072.9481</v>
      </c>
      <c r="M16" s="32">
        <f t="shared" si="8"/>
        <v>953583690.8396</v>
      </c>
      <c r="N16" s="32">
        <f t="shared" si="8"/>
        <v>994176083.9518</v>
      </c>
    </row>
    <row r="17" s="17" customFormat="1" spans="1:14">
      <c r="A17" s="33" t="s">
        <v>26</v>
      </c>
      <c r="B17" s="33"/>
      <c r="C17" s="35">
        <v>678551391.98</v>
      </c>
      <c r="D17" s="35">
        <v>637754084.44</v>
      </c>
      <c r="E17" s="35">
        <v>765097217.28</v>
      </c>
      <c r="F17" s="35">
        <v>694352538.61</v>
      </c>
      <c r="G17" s="35">
        <v>679134423.44</v>
      </c>
      <c r="H17" s="35">
        <f>(H3*155.9+H4*276+H5*77.1)*1.1</f>
        <v>430087175.0043</v>
      </c>
      <c r="I17" s="35">
        <f t="shared" ref="I17:N17" si="9">(I3*155.9+I4*276+I5*77.1)*1.1</f>
        <v>557004745.88</v>
      </c>
      <c r="J17" s="35">
        <f t="shared" si="9"/>
        <v>569395932.38</v>
      </c>
      <c r="K17" s="35">
        <f t="shared" si="9"/>
        <v>457572561.38</v>
      </c>
      <c r="L17" s="35">
        <f t="shared" si="9"/>
        <v>748466530.02</v>
      </c>
      <c r="M17" s="35">
        <f t="shared" si="9"/>
        <v>766863573.3</v>
      </c>
      <c r="N17" s="35">
        <f t="shared" si="9"/>
        <v>803348770.84</v>
      </c>
    </row>
    <row r="18" s="17" customFormat="1" spans="1:14">
      <c r="A18" s="33" t="s">
        <v>27</v>
      </c>
      <c r="B18" s="33"/>
      <c r="C18" s="35">
        <v>19412242.56</v>
      </c>
      <c r="D18" s="35">
        <v>9941372.86</v>
      </c>
      <c r="E18" s="35">
        <v>21660890.83</v>
      </c>
      <c r="F18" s="35">
        <v>17259476</v>
      </c>
      <c r="G18" s="35">
        <v>16364671.4</v>
      </c>
      <c r="H18" s="35">
        <f>1.1*(H7*155.9+H8*276+H9*77.1)</f>
        <v>5320086.2594</v>
      </c>
      <c r="I18" s="35">
        <f t="shared" ref="I18:N18" si="10">1.1*(I7*155.9+I8*276+I9*77.1)</f>
        <v>10739645.1899</v>
      </c>
      <c r="J18" s="35">
        <f t="shared" si="10"/>
        <v>6869536.0195</v>
      </c>
      <c r="K18" s="35">
        <f t="shared" si="10"/>
        <v>12055379.7298</v>
      </c>
      <c r="L18" s="35">
        <f t="shared" si="10"/>
        <v>20825335.9281</v>
      </c>
      <c r="M18" s="35">
        <f t="shared" si="10"/>
        <v>24042036.7396</v>
      </c>
      <c r="N18" s="35">
        <f t="shared" si="10"/>
        <v>32183980.1118</v>
      </c>
    </row>
    <row r="19" spans="1:14">
      <c r="A19" s="23" t="s">
        <v>28</v>
      </c>
      <c r="B19" s="23"/>
      <c r="C19" s="24">
        <v>137123349</v>
      </c>
      <c r="D19" s="24">
        <v>141785133</v>
      </c>
      <c r="E19" s="24">
        <v>154154748</v>
      </c>
      <c r="F19" s="24">
        <v>154608890</v>
      </c>
      <c r="G19" s="25">
        <v>121759716</v>
      </c>
      <c r="H19" s="24">
        <v>83529646</v>
      </c>
      <c r="I19" s="24">
        <v>117220785</v>
      </c>
      <c r="J19" s="24">
        <v>116535961</v>
      </c>
      <c r="K19" s="24">
        <v>97999763</v>
      </c>
      <c r="L19" s="24">
        <v>154685207</v>
      </c>
      <c r="M19" s="24">
        <v>162678080.8</v>
      </c>
      <c r="N19" s="24">
        <v>158643333</v>
      </c>
    </row>
    <row r="20" s="16" customFormat="1" spans="1:14">
      <c r="A20" s="29" t="s">
        <v>29</v>
      </c>
      <c r="B20" s="29"/>
      <c r="C20" s="30">
        <f>IFERROR(C16/C2,0)</f>
        <v>203.800441710359</v>
      </c>
      <c r="D20" s="30">
        <f t="shared" ref="D20:N20" si="11">IFERROR(D16/D2,0)</f>
        <v>205.76966531308</v>
      </c>
      <c r="E20" s="30">
        <f t="shared" si="11"/>
        <v>206.884790802735</v>
      </c>
      <c r="F20" s="30">
        <f t="shared" si="11"/>
        <v>212.808623401189</v>
      </c>
      <c r="G20" s="30">
        <f t="shared" si="11"/>
        <v>208.064440048555</v>
      </c>
      <c r="H20" s="30">
        <f t="shared" si="11"/>
        <v>199.321574080474</v>
      </c>
      <c r="I20" s="30">
        <f t="shared" si="11"/>
        <v>203.614951409325</v>
      </c>
      <c r="J20" s="30">
        <f t="shared" si="11"/>
        <v>204.222464483552</v>
      </c>
      <c r="K20" s="30">
        <f t="shared" si="11"/>
        <v>210.85097920931</v>
      </c>
      <c r="L20" s="30">
        <f t="shared" si="11"/>
        <v>209.49362342453</v>
      </c>
      <c r="M20" s="30">
        <f t="shared" si="11"/>
        <v>210.051286969328</v>
      </c>
      <c r="N20" s="30">
        <f t="shared" si="11"/>
        <v>208.809372315899</v>
      </c>
    </row>
    <row r="21" s="15" customFormat="1" spans="1:14">
      <c r="A21" s="20" t="s">
        <v>30</v>
      </c>
      <c r="B21" s="20"/>
      <c r="C21" s="26">
        <v>201474</v>
      </c>
      <c r="D21" s="26">
        <v>81461</v>
      </c>
      <c r="E21" s="26">
        <v>58153</v>
      </c>
      <c r="F21" s="26">
        <v>24741</v>
      </c>
      <c r="G21" s="26">
        <v>61303</v>
      </c>
      <c r="H21" s="26">
        <v>66332</v>
      </c>
      <c r="I21" s="26">
        <v>176521</v>
      </c>
      <c r="J21" s="26">
        <v>117843</v>
      </c>
      <c r="K21" s="26">
        <v>1031</v>
      </c>
      <c r="L21" s="26">
        <v>13805</v>
      </c>
      <c r="M21" s="26">
        <v>24442</v>
      </c>
      <c r="N21" s="26">
        <v>51045</v>
      </c>
    </row>
    <row r="22" spans="3:14">
      <c r="C22" s="36"/>
      <c r="D22" s="37"/>
      <c r="E22" s="37"/>
      <c r="F22" s="37"/>
      <c r="G22" s="37"/>
      <c r="H22" s="37"/>
      <c r="I22" s="41"/>
      <c r="J22" s="37"/>
      <c r="K22" s="37"/>
      <c r="L22" s="37"/>
      <c r="M22" s="37"/>
      <c r="N22" s="37"/>
    </row>
    <row r="23" spans="3:14">
      <c r="C23" s="36"/>
      <c r="D23" s="37"/>
      <c r="E23" s="37"/>
      <c r="F23" s="37"/>
      <c r="G23" s="37"/>
      <c r="H23" s="37"/>
      <c r="I23" s="41"/>
      <c r="J23" s="37"/>
      <c r="K23" s="37"/>
      <c r="L23" s="37"/>
      <c r="M23" s="37"/>
      <c r="N23" s="37"/>
    </row>
    <row r="24" ht="13.5" customHeight="1" spans="3:14">
      <c r="C24" s="36"/>
      <c r="D24" s="36"/>
      <c r="E24" s="36"/>
      <c r="F24" s="36"/>
      <c r="G24" s="37"/>
      <c r="H24" s="36"/>
      <c r="I24" s="36"/>
      <c r="J24" s="36"/>
      <c r="K24" s="37"/>
      <c r="L24" s="37"/>
      <c r="M24" s="37"/>
      <c r="N24" s="37"/>
    </row>
    <row r="25" spans="3:14">
      <c r="C25" s="37"/>
      <c r="D25" s="37"/>
      <c r="E25" s="37"/>
      <c r="F25" s="37"/>
      <c r="G25" s="37"/>
      <c r="H25" s="37"/>
      <c r="I25" s="41"/>
      <c r="J25" s="37"/>
      <c r="K25" s="37"/>
      <c r="L25" s="37"/>
      <c r="M25" s="37"/>
      <c r="N25" s="37"/>
    </row>
    <row r="26" spans="3:14">
      <c r="C26" s="37"/>
      <c r="D26" s="37"/>
      <c r="E26" s="37"/>
      <c r="F26" s="37"/>
      <c r="G26" s="38"/>
      <c r="H26" s="37"/>
      <c r="I26" s="41"/>
      <c r="J26" s="37"/>
      <c r="K26" s="37"/>
      <c r="L26" s="37"/>
      <c r="M26" s="37"/>
      <c r="N26" s="37"/>
    </row>
    <row r="27" spans="3:14">
      <c r="C27" s="37"/>
      <c r="D27" s="37"/>
      <c r="E27" s="37"/>
      <c r="F27" s="37"/>
      <c r="G27" s="37"/>
      <c r="H27" s="37"/>
      <c r="I27" s="41"/>
      <c r="J27" s="37"/>
      <c r="K27" s="37"/>
      <c r="L27" s="37"/>
      <c r="M27" s="37"/>
      <c r="N27" s="37"/>
    </row>
    <row r="28" spans="3:11">
      <c r="C28" s="36"/>
      <c r="G28" s="38"/>
      <c r="K28" s="37"/>
    </row>
    <row r="29" spans="11:11">
      <c r="K29" s="37"/>
    </row>
    <row r="31" spans="11:12">
      <c r="K31" s="37"/>
      <c r="L31" s="37"/>
    </row>
    <row r="32" spans="11:12">
      <c r="K32" s="37" t="s">
        <v>31</v>
      </c>
      <c r="L32" s="37"/>
    </row>
    <row r="33" spans="11:12">
      <c r="K33" s="37"/>
      <c r="L33" s="37"/>
    </row>
    <row r="34" spans="12:12">
      <c r="L34" s="37"/>
    </row>
    <row r="35" spans="12:12">
      <c r="L35" s="37"/>
    </row>
    <row r="37" spans="9:9">
      <c r="I37" s="41"/>
    </row>
    <row r="40" spans="11:11">
      <c r="K40" s="37"/>
    </row>
    <row r="41" spans="11:11">
      <c r="K41" t="s">
        <v>32</v>
      </c>
    </row>
  </sheetData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D3" sqref="D3"/>
    </sheetView>
  </sheetViews>
  <sheetFormatPr defaultColWidth="9" defaultRowHeight="14.4" outlineLevelRow="4" outlineLevelCol="7"/>
  <cols>
    <col min="1" max="1" width="8.44444444444444" customWidth="1"/>
    <col min="2" max="2" width="23.3333333333333" customWidth="1"/>
    <col min="3" max="3" width="36.2222222222222" customWidth="1"/>
    <col min="4" max="4" width="15.2222222222222" customWidth="1"/>
    <col min="5" max="7" width="21.8888888888889" customWidth="1"/>
    <col min="8" max="8" width="43.7777777777778" customWidth="1"/>
  </cols>
  <sheetData>
    <row r="1" ht="22.8" spans="1:8">
      <c r="A1" s="2" t="s">
        <v>33</v>
      </c>
      <c r="B1" s="3"/>
      <c r="C1" s="3"/>
      <c r="D1" s="3"/>
      <c r="E1" s="3"/>
      <c r="F1" s="3"/>
      <c r="G1" s="3"/>
      <c r="H1" s="4"/>
    </row>
    <row r="2" s="1" customFormat="1" ht="63" customHeight="1" spans="1:8">
      <c r="A2" s="5" t="s">
        <v>34</v>
      </c>
      <c r="B2" s="5" t="s">
        <v>35</v>
      </c>
      <c r="C2" s="5" t="s">
        <v>36</v>
      </c>
      <c r="D2" s="5" t="s">
        <v>37</v>
      </c>
      <c r="E2" s="5" t="s">
        <v>38</v>
      </c>
      <c r="F2" s="5" t="s">
        <v>39</v>
      </c>
      <c r="G2" s="5" t="s">
        <v>40</v>
      </c>
      <c r="H2" s="5" t="s">
        <v>41</v>
      </c>
    </row>
    <row r="3" s="1" customFormat="1" ht="137" customHeight="1" spans="1:8">
      <c r="A3" s="6">
        <v>1</v>
      </c>
      <c r="B3" s="7" t="s">
        <v>42</v>
      </c>
      <c r="C3" s="7" t="s">
        <v>43</v>
      </c>
      <c r="D3" s="7" t="s">
        <v>44</v>
      </c>
      <c r="E3" s="6">
        <v>500</v>
      </c>
      <c r="F3" s="6"/>
      <c r="G3" s="8">
        <f>E3*F3</f>
        <v>0</v>
      </c>
      <c r="H3" s="7" t="s">
        <v>45</v>
      </c>
    </row>
    <row r="4" s="1" customFormat="1" ht="127" customHeight="1" spans="1:8">
      <c r="A4" s="9">
        <v>2</v>
      </c>
      <c r="B4" s="7" t="s">
        <v>46</v>
      </c>
      <c r="C4" s="7" t="s">
        <v>43</v>
      </c>
      <c r="D4" s="7" t="s">
        <v>44</v>
      </c>
      <c r="E4" s="6">
        <v>400</v>
      </c>
      <c r="F4" s="6"/>
      <c r="G4" s="8">
        <f>E4*F4</f>
        <v>0</v>
      </c>
      <c r="H4" s="7" t="s">
        <v>45</v>
      </c>
    </row>
    <row r="5" ht="26.4" customHeight="1" spans="1:8">
      <c r="A5" s="10" t="s">
        <v>47</v>
      </c>
      <c r="B5" s="11"/>
      <c r="C5" s="11"/>
      <c r="D5" s="11"/>
      <c r="E5" s="12"/>
      <c r="F5" s="13"/>
      <c r="G5" s="14">
        <f>SUM(G3:G4)</f>
        <v>0</v>
      </c>
      <c r="H5" s="13"/>
    </row>
  </sheetData>
  <mergeCells count="2">
    <mergeCell ref="A1:H1"/>
    <mergeCell ref="A5:E5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2021</vt:lpstr>
      <vt:lpstr>2022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Togtuun</cp:lastModifiedBy>
  <dcterms:created xsi:type="dcterms:W3CDTF">2006-09-13T11:21:00Z</dcterms:created>
  <dcterms:modified xsi:type="dcterms:W3CDTF">2025-02-12T01:18:11Z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9F416CA24E18444DADE3F9CAF782F91D_12</vt:lpwstr>
  </property>
</Properties>
</file>